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Тверь\На сайт\"/>
    </mc:Choice>
  </mc:AlternateContent>
  <bookViews>
    <workbookView xWindow="0" yWindow="0" windowWidth="21600" windowHeight="9030"/>
  </bookViews>
  <sheets>
    <sheet name="Радио" sheetId="1" r:id="rId1"/>
  </sheets>
  <definedNames>
    <definedName name="_xlnm._FilterDatabase" localSheetId="0" hidden="1">Радио!$A$1:$L$17</definedName>
  </definedNames>
  <calcPr calcId="162913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  <c r="J11" i="1"/>
  <c r="I11" i="1"/>
  <c r="H11" i="1"/>
  <c r="G11" i="1"/>
  <c r="F11" i="1"/>
  <c r="E11" i="1"/>
  <c r="J5" i="1"/>
  <c r="I5" i="1"/>
  <c r="H5" i="1"/>
  <c r="G5" i="1"/>
  <c r="F5" i="1"/>
  <c r="E5" i="1"/>
  <c r="J9" i="1"/>
  <c r="I9" i="1"/>
  <c r="H9" i="1"/>
  <c r="G9" i="1"/>
  <c r="F9" i="1"/>
  <c r="E9" i="1"/>
  <c r="J10" i="1"/>
  <c r="I10" i="1"/>
  <c r="H10" i="1"/>
  <c r="G10" i="1"/>
  <c r="F10" i="1"/>
  <c r="E10" i="1"/>
  <c r="J8" i="1"/>
  <c r="I8" i="1"/>
  <c r="H8" i="1"/>
  <c r="G8" i="1"/>
  <c r="F8" i="1"/>
  <c r="E8" i="1"/>
  <c r="J3" i="1"/>
  <c r="I3" i="1"/>
  <c r="H3" i="1"/>
  <c r="G3" i="1"/>
  <c r="F3" i="1"/>
  <c r="E3" i="1"/>
  <c r="J4" i="1"/>
  <c r="I4" i="1"/>
  <c r="H4" i="1"/>
  <c r="G4" i="1"/>
  <c r="F4" i="1"/>
  <c r="E4" i="1"/>
  <c r="J2" i="1"/>
  <c r="I2" i="1"/>
  <c r="H2" i="1"/>
  <c r="G2" i="1"/>
  <c r="F2" i="1"/>
  <c r="E2" i="1"/>
  <c r="J22" i="1" l="1"/>
  <c r="I22" i="1"/>
  <c r="H22" i="1"/>
  <c r="G22" i="1"/>
  <c r="F22" i="1"/>
  <c r="E22" i="1"/>
  <c r="J21" i="1"/>
  <c r="I21" i="1"/>
  <c r="H21" i="1"/>
  <c r="G21" i="1"/>
  <c r="F21" i="1"/>
  <c r="E21" i="1"/>
  <c r="J20" i="1"/>
  <c r="I20" i="1"/>
  <c r="H20" i="1"/>
  <c r="G20" i="1"/>
  <c r="F20" i="1"/>
  <c r="E20" i="1"/>
  <c r="J19" i="1"/>
  <c r="I19" i="1"/>
  <c r="H19" i="1"/>
  <c r="G19" i="1"/>
  <c r="F19" i="1"/>
  <c r="E19" i="1"/>
  <c r="J18" i="1"/>
  <c r="I18" i="1"/>
  <c r="H18" i="1"/>
  <c r="G18" i="1"/>
  <c r="F18" i="1"/>
  <c r="E18" i="1"/>
  <c r="J14" i="1"/>
  <c r="I14" i="1"/>
  <c r="H14" i="1"/>
  <c r="G14" i="1"/>
  <c r="F14" i="1"/>
  <c r="E14" i="1"/>
  <c r="J17" i="1"/>
  <c r="I17" i="1"/>
  <c r="H17" i="1"/>
  <c r="G17" i="1"/>
  <c r="F17" i="1"/>
  <c r="E17" i="1"/>
  <c r="J16" i="1"/>
  <c r="I16" i="1"/>
  <c r="H16" i="1"/>
  <c r="G16" i="1"/>
  <c r="F16" i="1"/>
  <c r="E16" i="1"/>
  <c r="J15" i="1"/>
  <c r="I15" i="1"/>
  <c r="H15" i="1"/>
  <c r="G15" i="1"/>
  <c r="F15" i="1"/>
  <c r="E15" i="1"/>
  <c r="H13" i="1" l="1"/>
  <c r="E13" i="1"/>
  <c r="I13" i="1"/>
  <c r="F13" i="1"/>
  <c r="J13" i="1"/>
  <c r="G13" i="1"/>
  <c r="F7" i="1" l="1"/>
  <c r="J7" i="1"/>
  <c r="G7" i="1"/>
  <c r="H7" i="1"/>
  <c r="E7" i="1"/>
  <c r="I7" i="1"/>
  <c r="H6" i="1"/>
  <c r="E6" i="1"/>
  <c r="F6" i="1"/>
  <c r="J6" i="1"/>
  <c r="G6" i="1"/>
  <c r="I6" i="1"/>
</calcChain>
</file>

<file path=xl/sharedStrings.xml><?xml version="1.0" encoding="utf-8"?>
<sst xmlns="http://schemas.openxmlformats.org/spreadsheetml/2006/main" count="117" uniqueCount="54">
  <si>
    <t>Город</t>
  </si>
  <si>
    <t xml:space="preserve">Вид рекламы </t>
  </si>
  <si>
    <t>Радиостанция</t>
  </si>
  <si>
    <t>Охват территории</t>
  </si>
  <si>
    <t>Целевая аудитория</t>
  </si>
  <si>
    <t>Реклама на радио</t>
  </si>
  <si>
    <t>Европа плюс</t>
  </si>
  <si>
    <t>Город + 50 км в радиусе</t>
  </si>
  <si>
    <t>Дорожное радио</t>
  </si>
  <si>
    <t>Авторадио</t>
  </si>
  <si>
    <t>Русское радио</t>
  </si>
  <si>
    <t>Радио Монте карло</t>
  </si>
  <si>
    <t>Радио Дача</t>
  </si>
  <si>
    <t>Радио Энерджи</t>
  </si>
  <si>
    <t>Лав радио</t>
  </si>
  <si>
    <t>Возраст: от 15 до 49 лет. Пол: мужчины 55%, женщины 45%</t>
  </si>
  <si>
    <t xml:space="preserve">Радио 7 </t>
  </si>
  <si>
    <t>Новое радио</t>
  </si>
  <si>
    <t>Ретро ФМ</t>
  </si>
  <si>
    <t>Радио Звезда</t>
  </si>
  <si>
    <t>Возраст: от 35 до 54 лет. Пол: мужчины 42%, женщины 58%</t>
  </si>
  <si>
    <t>Возраст: от 25 до 49 лет. Пол: мужчины 51%, женщины 49%</t>
  </si>
  <si>
    <t>Возраст: от 30 до 60 лет. Пол: мужчины 70%, женщины 30%</t>
  </si>
  <si>
    <t>Возраст: от 20 до 45 лет. Пол: мужчины 51%, женщины 49%</t>
  </si>
  <si>
    <t>Возраст: от 20 до 59 лет. Пол: мужчины 59%, женщины 41%</t>
  </si>
  <si>
    <t>Возраст: от 14 до 64 лет. Пол: мужчины 57%, женщины 43%</t>
  </si>
  <si>
    <t>Возраст: от 10 до 65 лет. Пол: мужчины 47%, женщины 53%</t>
  </si>
  <si>
    <t>Возраст: от 25 до 44 лет. Пол: мужчины 43%, женщины 57%</t>
  </si>
  <si>
    <t>Возраст: от 30 до 59 лет. Пол: мужчины 44%, женщины 56%</t>
  </si>
  <si>
    <t>Возраст: от 15 до 40 лет. Пол: мужчины 56%, женщины 44%</t>
  </si>
  <si>
    <t>Возраст: от 16 до 35 лет. Пол: мужчины 40%, женщины 60%</t>
  </si>
  <si>
    <t>Возраст: от 20 до 55 лет. Пол: мужчины 62%, женщины 38%</t>
  </si>
  <si>
    <t>Возраст: от 25 до 65 лет. Пол: мужчины 62%, женщины 38%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</si>
  <si>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</si>
  <si>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</si>
  <si>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</si>
  <si>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</si>
  <si>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</si>
  <si>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</si>
  <si>
    <t>Количество выходов</t>
  </si>
  <si>
    <t>Тверь</t>
  </si>
  <si>
    <t>Радио Маяк, Радио Вести ФМ, Радио Россия</t>
  </si>
  <si>
    <t>Радио Комсомольская правд</t>
  </si>
  <si>
    <t>Возраст: от 25 до 55 лет. Пол: мужчины 28%, женщины 72%</t>
  </si>
  <si>
    <t>Радио Гордость</t>
  </si>
  <si>
    <t>Возраст: от 25 до 64 лет. Пол: мужчины 52%, женщины 48%</t>
  </si>
  <si>
    <t>Хит ФМ</t>
  </si>
  <si>
    <t>Радио Рекорд</t>
  </si>
  <si>
    <t>Возраст: от 15 до 45 лет. Пол: мужчины 58%, женщины 42%</t>
  </si>
  <si>
    <t>Радио Максимум</t>
  </si>
  <si>
    <t>Возраст: от 16 до 35 лет. Пол: мужчины 63%, женщины 37%</t>
  </si>
  <si>
    <t>Наше радио</t>
  </si>
  <si>
    <t>Серебряный дождь</t>
  </si>
  <si>
    <t>Радио Джаз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</si>
</sst>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05A5A56F-A8E9-AC4D-A35F-9A9FC38B5522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8" personId="{05A5A56F-A8E9-AC4D-A35F-9A9FC38B5522}" id="{007800D3-00EF-4763-A273-003600F6001A}" done="0">
    <text xml:space="preserve">Укажите ролик нужной длины, и стоимость пересчитается. Допустимые значения: 
5, 10, 15, 20, 25, 30 сек.  
</text>
  </threadedComment>
  <threadedComment ref="F8" personId="{05A5A56F-A8E9-AC4D-A35F-9A9FC38B5522}" id="{00D400FC-0074-4E18-B6E6-00650065000F}" done="0">
    <text xml:space="preserve">Укажите нужное значение, и стоимость пересчитается
</text>
  </threadedComment>
  <threadedComment ref="G8" personId="{05A5A56F-A8E9-AC4D-A35F-9A9FC38B5522}" id="{00E60028-0002-43BC-8AB4-006D00310013}" done="0">
    <text xml:space="preserve">Укажите нужное количество дней, и стоимость пересчитается. Допустимые значения: от 1 дня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C2" sqref="C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7" style="1" customWidth="1"/>
    <col min="4" max="4" width="22.42578125" style="1" customWidth="1"/>
    <col min="5" max="5" width="15.28515625" style="1" customWidth="1"/>
    <col min="6" max="10" width="16.28515625" style="1" customWidth="1"/>
    <col min="11" max="11" width="20.7109375" style="1" customWidth="1"/>
    <col min="12" max="12" width="21.42578125" style="1" customWidth="1"/>
    <col min="13" max="16384" width="9.140625" style="1"/>
  </cols>
  <sheetData>
    <row r="1" spans="1:12" x14ac:dyDescent="0.2">
      <c r="A1" s="2" t="s">
        <v>0</v>
      </c>
      <c r="B1" s="2" t="s">
        <v>1</v>
      </c>
      <c r="C1" s="2" t="s">
        <v>2</v>
      </c>
      <c r="D1" s="2" t="s">
        <v>39</v>
      </c>
      <c r="E1" s="2" t="s">
        <v>33</v>
      </c>
      <c r="F1" s="2" t="s">
        <v>34</v>
      </c>
      <c r="G1" s="2" t="s">
        <v>35</v>
      </c>
      <c r="H1" s="2" t="s">
        <v>36</v>
      </c>
      <c r="I1" s="2" t="s">
        <v>37</v>
      </c>
      <c r="J1" s="2" t="s">
        <v>38</v>
      </c>
      <c r="K1" s="2" t="s">
        <v>3</v>
      </c>
      <c r="L1" s="2" t="s">
        <v>4</v>
      </c>
    </row>
    <row r="2" spans="1:12" ht="38.25" x14ac:dyDescent="0.2">
      <c r="A2" s="3" t="s">
        <v>40</v>
      </c>
      <c r="B2" s="3" t="s">
        <v>5</v>
      </c>
      <c r="C2" s="3" t="s">
        <v>6</v>
      </c>
      <c r="D2" s="3">
        <v>1</v>
      </c>
      <c r="E2" s="4">
        <f>45*5*D2</f>
        <v>225</v>
      </c>
      <c r="F2" s="4">
        <f>45*10*D2</f>
        <v>450</v>
      </c>
      <c r="G2" s="4">
        <f>45*15*D2</f>
        <v>675</v>
      </c>
      <c r="H2" s="4">
        <f>45*20*D2</f>
        <v>900</v>
      </c>
      <c r="I2" s="4">
        <f>45*25*D2</f>
        <v>1125</v>
      </c>
      <c r="J2" s="4">
        <f>45*30*D2</f>
        <v>1350</v>
      </c>
      <c r="K2" s="3" t="s">
        <v>7</v>
      </c>
      <c r="L2" s="3" t="s">
        <v>15</v>
      </c>
    </row>
    <row r="3" spans="1:12" ht="38.25" x14ac:dyDescent="0.2">
      <c r="A3" s="3" t="s">
        <v>40</v>
      </c>
      <c r="B3" s="3" t="s">
        <v>5</v>
      </c>
      <c r="C3" s="3" t="s">
        <v>8</v>
      </c>
      <c r="D3" s="3">
        <v>1</v>
      </c>
      <c r="E3" s="4">
        <f>40*5*D3</f>
        <v>200</v>
      </c>
      <c r="F3" s="4">
        <f>40*10*D3</f>
        <v>400</v>
      </c>
      <c r="G3" s="4">
        <f>40*15*D3</f>
        <v>600</v>
      </c>
      <c r="H3" s="4">
        <f>40*20*D3</f>
        <v>800</v>
      </c>
      <c r="I3" s="4">
        <f>40*25*D3</f>
        <v>1000</v>
      </c>
      <c r="J3" s="4">
        <f>40*30*D3</f>
        <v>1200</v>
      </c>
      <c r="K3" s="3" t="s">
        <v>7</v>
      </c>
      <c r="L3" s="3" t="s">
        <v>24</v>
      </c>
    </row>
    <row r="4" spans="1:12" ht="38.25" x14ac:dyDescent="0.2">
      <c r="A4" s="3" t="s">
        <v>40</v>
      </c>
      <c r="B4" s="3" t="s">
        <v>5</v>
      </c>
      <c r="C4" s="3" t="s">
        <v>9</v>
      </c>
      <c r="D4" s="3">
        <v>1</v>
      </c>
      <c r="E4" s="4">
        <f>45*5*D4</f>
        <v>225</v>
      </c>
      <c r="F4" s="4">
        <f>45*10*D4</f>
        <v>450</v>
      </c>
      <c r="G4" s="4">
        <f>45*15*D4</f>
        <v>675</v>
      </c>
      <c r="H4" s="4">
        <f>45*20*D4</f>
        <v>900</v>
      </c>
      <c r="I4" s="4">
        <f>45*25*D4</f>
        <v>1125</v>
      </c>
      <c r="J4" s="4">
        <f>45*30*D4</f>
        <v>1350</v>
      </c>
      <c r="K4" s="3" t="s">
        <v>7</v>
      </c>
      <c r="L4" s="3" t="s">
        <v>25</v>
      </c>
    </row>
    <row r="5" spans="1:12" ht="38.25" x14ac:dyDescent="0.2">
      <c r="A5" s="3" t="s">
        <v>40</v>
      </c>
      <c r="B5" s="3" t="s">
        <v>5</v>
      </c>
      <c r="C5" s="3" t="s">
        <v>18</v>
      </c>
      <c r="D5" s="3">
        <v>1</v>
      </c>
      <c r="E5" s="4">
        <f>28*5*D5</f>
        <v>140</v>
      </c>
      <c r="F5" s="4">
        <f>28*10*D5</f>
        <v>280</v>
      </c>
      <c r="G5" s="4">
        <f>28*15*D5</f>
        <v>420</v>
      </c>
      <c r="H5" s="4">
        <f>28*20*D5</f>
        <v>560</v>
      </c>
      <c r="I5" s="4">
        <f>28*25*D5</f>
        <v>700</v>
      </c>
      <c r="J5" s="4">
        <f>28*30*D5</f>
        <v>840</v>
      </c>
      <c r="K5" s="3" t="s">
        <v>7</v>
      </c>
      <c r="L5" s="3" t="s">
        <v>20</v>
      </c>
    </row>
    <row r="6" spans="1:12" ht="38.25" x14ac:dyDescent="0.2">
      <c r="A6" s="3" t="s">
        <v>40</v>
      </c>
      <c r="B6" s="3" t="s">
        <v>5</v>
      </c>
      <c r="C6" s="3" t="s">
        <v>10</v>
      </c>
      <c r="D6" s="3">
        <v>1</v>
      </c>
      <c r="E6" s="4">
        <f>25*5*D6</f>
        <v>125</v>
      </c>
      <c r="F6" s="4">
        <f>25*10*D6</f>
        <v>250</v>
      </c>
      <c r="G6" s="4">
        <f>25*15*D6</f>
        <v>375</v>
      </c>
      <c r="H6" s="4">
        <f>25*20*D6</f>
        <v>500</v>
      </c>
      <c r="I6" s="4">
        <f>25*25*D6</f>
        <v>625</v>
      </c>
      <c r="J6" s="4">
        <f>25*30*D6</f>
        <v>750</v>
      </c>
      <c r="K6" s="3" t="s">
        <v>7</v>
      </c>
      <c r="L6" s="3" t="s">
        <v>26</v>
      </c>
    </row>
    <row r="7" spans="1:12" ht="38.25" x14ac:dyDescent="0.2">
      <c r="A7" s="3" t="s">
        <v>40</v>
      </c>
      <c r="B7" s="3" t="s">
        <v>5</v>
      </c>
      <c r="C7" s="3" t="s">
        <v>11</v>
      </c>
      <c r="D7" s="3">
        <v>1</v>
      </c>
      <c r="E7" s="4">
        <f>25*5*D7</f>
        <v>125</v>
      </c>
      <c r="F7" s="4">
        <f>25*10*D7</f>
        <v>250</v>
      </c>
      <c r="G7" s="4">
        <f>25*15*D7</f>
        <v>375</v>
      </c>
      <c r="H7" s="4">
        <f>25*20*D7</f>
        <v>500</v>
      </c>
      <c r="I7" s="4">
        <f>25*25*D7</f>
        <v>625</v>
      </c>
      <c r="J7" s="4">
        <f>25*30*D7</f>
        <v>750</v>
      </c>
      <c r="K7" s="3" t="s">
        <v>7</v>
      </c>
      <c r="L7" s="3" t="s">
        <v>27</v>
      </c>
    </row>
    <row r="8" spans="1:12" ht="38.25" x14ac:dyDescent="0.2">
      <c r="A8" s="3" t="s">
        <v>40</v>
      </c>
      <c r="B8" s="3" t="s">
        <v>5</v>
      </c>
      <c r="C8" s="3" t="s">
        <v>12</v>
      </c>
      <c r="D8" s="3">
        <v>1</v>
      </c>
      <c r="E8" s="4">
        <f>30*5*D8</f>
        <v>150</v>
      </c>
      <c r="F8" s="4">
        <f>30*10*D8</f>
        <v>300</v>
      </c>
      <c r="G8" s="4">
        <f>30*15*D8</f>
        <v>450</v>
      </c>
      <c r="H8" s="4">
        <f>30*20*D8</f>
        <v>600</v>
      </c>
      <c r="I8" s="4">
        <f>30*25*D8</f>
        <v>750</v>
      </c>
      <c r="J8" s="4">
        <f>30*30*D8</f>
        <v>900</v>
      </c>
      <c r="K8" s="3" t="s">
        <v>7</v>
      </c>
      <c r="L8" s="3" t="s">
        <v>28</v>
      </c>
    </row>
    <row r="9" spans="1:12" ht="38.25" x14ac:dyDescent="0.2">
      <c r="A9" s="3" t="s">
        <v>40</v>
      </c>
      <c r="B9" s="3" t="s">
        <v>5</v>
      </c>
      <c r="C9" s="3" t="s">
        <v>13</v>
      </c>
      <c r="D9" s="3">
        <v>1</v>
      </c>
      <c r="E9" s="4">
        <f>30*5*D9</f>
        <v>150</v>
      </c>
      <c r="F9" s="4">
        <f>30*10*D9</f>
        <v>300</v>
      </c>
      <c r="G9" s="4">
        <f>30*15*D9</f>
        <v>450</v>
      </c>
      <c r="H9" s="4">
        <f>30*20*D9</f>
        <v>600</v>
      </c>
      <c r="I9" s="4">
        <f>30*25*D9</f>
        <v>750</v>
      </c>
      <c r="J9" s="4">
        <f>30*30*D9</f>
        <v>900</v>
      </c>
      <c r="K9" s="3" t="s">
        <v>7</v>
      </c>
      <c r="L9" s="3" t="s">
        <v>29</v>
      </c>
    </row>
    <row r="10" spans="1:12" ht="38.25" x14ac:dyDescent="0.2">
      <c r="A10" s="3" t="s">
        <v>40</v>
      </c>
      <c r="B10" s="3" t="s">
        <v>5</v>
      </c>
      <c r="C10" s="3" t="s">
        <v>14</v>
      </c>
      <c r="D10" s="3">
        <v>1</v>
      </c>
      <c r="E10" s="4">
        <f>30*5*D10</f>
        <v>150</v>
      </c>
      <c r="F10" s="4">
        <f>30*10*D10</f>
        <v>300</v>
      </c>
      <c r="G10" s="4">
        <f>30*15*D10</f>
        <v>450</v>
      </c>
      <c r="H10" s="4">
        <f>30*20*D10</f>
        <v>600</v>
      </c>
      <c r="I10" s="4">
        <f>30*25*D10</f>
        <v>750</v>
      </c>
      <c r="J10" s="4">
        <f>30*30*D10</f>
        <v>900</v>
      </c>
      <c r="K10" s="3" t="s">
        <v>7</v>
      </c>
      <c r="L10" s="3" t="s">
        <v>30</v>
      </c>
    </row>
    <row r="11" spans="1:12" ht="38.25" x14ac:dyDescent="0.2">
      <c r="A11" s="3" t="s">
        <v>40</v>
      </c>
      <c r="B11" s="3" t="s">
        <v>5</v>
      </c>
      <c r="C11" s="3" t="s">
        <v>17</v>
      </c>
      <c r="D11" s="3">
        <v>1</v>
      </c>
      <c r="E11" s="4">
        <f>28*5*D11</f>
        <v>140</v>
      </c>
      <c r="F11" s="4">
        <f>28*10*D11</f>
        <v>280</v>
      </c>
      <c r="G11" s="4">
        <f>28*15*D11</f>
        <v>420</v>
      </c>
      <c r="H11" s="4">
        <f>28*20*D11</f>
        <v>560</v>
      </c>
      <c r="I11" s="4">
        <f>28*25*D11</f>
        <v>700</v>
      </c>
      <c r="J11" s="4">
        <f>28*30*D11</f>
        <v>840</v>
      </c>
      <c r="K11" s="3" t="s">
        <v>7</v>
      </c>
      <c r="L11" s="3" t="s">
        <v>31</v>
      </c>
    </row>
    <row r="12" spans="1:12" ht="38.25" x14ac:dyDescent="0.2">
      <c r="A12" s="3" t="s">
        <v>40</v>
      </c>
      <c r="B12" s="3" t="s">
        <v>5</v>
      </c>
      <c r="C12" s="3" t="s">
        <v>16</v>
      </c>
      <c r="D12" s="3">
        <v>1</v>
      </c>
      <c r="E12" s="4">
        <f>28*5*D12</f>
        <v>140</v>
      </c>
      <c r="F12" s="4">
        <f>28*10*D12</f>
        <v>280</v>
      </c>
      <c r="G12" s="4">
        <f>28*15*D12</f>
        <v>420</v>
      </c>
      <c r="H12" s="4">
        <f>28*20*D12</f>
        <v>560</v>
      </c>
      <c r="I12" s="4">
        <f>28*25*D12</f>
        <v>700</v>
      </c>
      <c r="J12" s="4">
        <f>28*30*D12</f>
        <v>840</v>
      </c>
      <c r="K12" s="3" t="s">
        <v>7</v>
      </c>
      <c r="L12" s="3" t="s">
        <v>21</v>
      </c>
    </row>
    <row r="13" spans="1:12" ht="38.25" x14ac:dyDescent="0.2">
      <c r="A13" s="3" t="s">
        <v>40</v>
      </c>
      <c r="B13" s="3" t="s">
        <v>5</v>
      </c>
      <c r="C13" s="3" t="s">
        <v>19</v>
      </c>
      <c r="D13" s="3">
        <v>1</v>
      </c>
      <c r="E13" s="4">
        <f t="shared" ref="E13" si="0">30*5*D13</f>
        <v>150</v>
      </c>
      <c r="F13" s="4">
        <f t="shared" ref="F13" si="1">30*10*D13</f>
        <v>300</v>
      </c>
      <c r="G13" s="4">
        <f t="shared" ref="G13" si="2">30*15*D13</f>
        <v>450</v>
      </c>
      <c r="H13" s="4">
        <f t="shared" ref="H13" si="3">30*20*D13</f>
        <v>600</v>
      </c>
      <c r="I13" s="4">
        <f t="shared" ref="I13" si="4">30*25*D13</f>
        <v>750</v>
      </c>
      <c r="J13" s="4">
        <f t="shared" ref="J13" si="5">30*30*D13</f>
        <v>900</v>
      </c>
      <c r="K13" s="3" t="s">
        <v>7</v>
      </c>
      <c r="L13" s="3" t="s">
        <v>22</v>
      </c>
    </row>
    <row r="14" spans="1:12" ht="38.25" x14ac:dyDescent="0.2">
      <c r="A14" s="3" t="s">
        <v>40</v>
      </c>
      <c r="B14" s="3" t="s">
        <v>5</v>
      </c>
      <c r="C14" s="3" t="s">
        <v>46</v>
      </c>
      <c r="D14" s="3">
        <v>1</v>
      </c>
      <c r="E14" s="4">
        <f>25*5*D14</f>
        <v>125</v>
      </c>
      <c r="F14" s="4">
        <f>25*10*D14</f>
        <v>250</v>
      </c>
      <c r="G14" s="4">
        <f>25*15*D14</f>
        <v>375</v>
      </c>
      <c r="H14" s="4">
        <f>25*20*D14</f>
        <v>500</v>
      </c>
      <c r="I14" s="4">
        <f>25*25*D14</f>
        <v>625</v>
      </c>
      <c r="J14" s="4">
        <f>25*30*D14</f>
        <v>750</v>
      </c>
      <c r="K14" s="3" t="s">
        <v>7</v>
      </c>
      <c r="L14" s="3" t="s">
        <v>23</v>
      </c>
    </row>
    <row r="15" spans="1:12" ht="38.25" x14ac:dyDescent="0.2">
      <c r="A15" s="3" t="s">
        <v>40</v>
      </c>
      <c r="B15" s="3" t="s">
        <v>5</v>
      </c>
      <c r="C15" s="3" t="s">
        <v>41</v>
      </c>
      <c r="D15" s="3">
        <v>1</v>
      </c>
      <c r="E15" s="4">
        <f>15*5*D15</f>
        <v>75</v>
      </c>
      <c r="F15" s="4">
        <f>15*10*D15</f>
        <v>150</v>
      </c>
      <c r="G15" s="4">
        <f>15*15*D15</f>
        <v>225</v>
      </c>
      <c r="H15" s="4">
        <f>15*20*D15</f>
        <v>300</v>
      </c>
      <c r="I15" s="4">
        <f>15*25*D15</f>
        <v>375</v>
      </c>
      <c r="J15" s="4">
        <f>15*30*D15</f>
        <v>450</v>
      </c>
      <c r="K15" s="3" t="s">
        <v>7</v>
      </c>
      <c r="L15" s="3" t="s">
        <v>32</v>
      </c>
    </row>
    <row r="16" spans="1:12" ht="38.25" x14ac:dyDescent="0.2">
      <c r="A16" s="3" t="s">
        <v>40</v>
      </c>
      <c r="B16" s="3" t="s">
        <v>5</v>
      </c>
      <c r="C16" s="3" t="s">
        <v>42</v>
      </c>
      <c r="D16" s="3">
        <v>1</v>
      </c>
      <c r="E16" s="4">
        <f t="shared" ref="E16" si="6">30*5*D16</f>
        <v>150</v>
      </c>
      <c r="F16" s="4">
        <f t="shared" ref="F16" si="7">30*10*D16</f>
        <v>300</v>
      </c>
      <c r="G16" s="4">
        <f t="shared" ref="G16" si="8">30*15*D16</f>
        <v>450</v>
      </c>
      <c r="H16" s="4">
        <f t="shared" ref="H16" si="9">30*20*D16</f>
        <v>600</v>
      </c>
      <c r="I16" s="4">
        <f t="shared" ref="I16" si="10">30*25*D16</f>
        <v>750</v>
      </c>
      <c r="J16" s="4">
        <f t="shared" ref="J16" si="11">30*30*D16</f>
        <v>900</v>
      </c>
      <c r="K16" s="3" t="s">
        <v>7</v>
      </c>
      <c r="L16" s="3" t="s">
        <v>43</v>
      </c>
    </row>
    <row r="17" spans="1:12" ht="38.25" x14ac:dyDescent="0.2">
      <c r="A17" s="3" t="s">
        <v>40</v>
      </c>
      <c r="B17" s="3" t="s">
        <v>5</v>
      </c>
      <c r="C17" s="3" t="s">
        <v>44</v>
      </c>
      <c r="D17" s="3">
        <v>1</v>
      </c>
      <c r="E17" s="4">
        <f t="shared" ref="E17" si="12">30*5*D17</f>
        <v>150</v>
      </c>
      <c r="F17" s="4">
        <f t="shared" ref="F17" si="13">30*10*D17</f>
        <v>300</v>
      </c>
      <c r="G17" s="4">
        <f t="shared" ref="G17" si="14">30*15*D17</f>
        <v>450</v>
      </c>
      <c r="H17" s="4">
        <f t="shared" ref="H17" si="15">30*20*D17</f>
        <v>600</v>
      </c>
      <c r="I17" s="4">
        <f t="shared" ref="I17" si="16">30*25*D17</f>
        <v>750</v>
      </c>
      <c r="J17" s="4">
        <f t="shared" ref="J17" si="17">30*30*D17</f>
        <v>900</v>
      </c>
      <c r="K17" s="3" t="s">
        <v>7</v>
      </c>
      <c r="L17" s="3" t="s">
        <v>45</v>
      </c>
    </row>
    <row r="18" spans="1:12" ht="38.25" x14ac:dyDescent="0.2">
      <c r="A18" s="3" t="s">
        <v>40</v>
      </c>
      <c r="B18" s="3" t="s">
        <v>5</v>
      </c>
      <c r="C18" s="3" t="s">
        <v>47</v>
      </c>
      <c r="D18" s="3">
        <v>1</v>
      </c>
      <c r="E18" s="4">
        <f>25*5*D18</f>
        <v>125</v>
      </c>
      <c r="F18" s="4">
        <f>25*10*D18</f>
        <v>250</v>
      </c>
      <c r="G18" s="4">
        <f>25*15*D18</f>
        <v>375</v>
      </c>
      <c r="H18" s="4">
        <f>25*20*D18</f>
        <v>500</v>
      </c>
      <c r="I18" s="4">
        <f>25*25*D18</f>
        <v>625</v>
      </c>
      <c r="J18" s="4">
        <f>25*30*D18</f>
        <v>750</v>
      </c>
      <c r="K18" s="3" t="s">
        <v>7</v>
      </c>
      <c r="L18" s="3" t="s">
        <v>48</v>
      </c>
    </row>
    <row r="19" spans="1:12" ht="38.25" x14ac:dyDescent="0.2">
      <c r="A19" s="3" t="s">
        <v>40</v>
      </c>
      <c r="B19" s="3" t="s">
        <v>5</v>
      </c>
      <c r="C19" s="3" t="s">
        <v>49</v>
      </c>
      <c r="D19" s="3">
        <v>1</v>
      </c>
      <c r="E19" s="4">
        <f>15*5*D19</f>
        <v>75</v>
      </c>
      <c r="F19" s="4">
        <f>15*10*D19</f>
        <v>150</v>
      </c>
      <c r="G19" s="4">
        <f>15*15*D19</f>
        <v>225</v>
      </c>
      <c r="H19" s="4">
        <f>15*20*D19</f>
        <v>300</v>
      </c>
      <c r="I19" s="4">
        <f>15*25*D19</f>
        <v>375</v>
      </c>
      <c r="J19" s="4">
        <f>15*30*D19</f>
        <v>450</v>
      </c>
      <c r="K19" s="3" t="s">
        <v>7</v>
      </c>
      <c r="L19" s="3" t="s">
        <v>50</v>
      </c>
    </row>
    <row r="20" spans="1:12" ht="38.25" x14ac:dyDescent="0.2">
      <c r="A20" s="3" t="s">
        <v>40</v>
      </c>
      <c r="B20" s="3" t="s">
        <v>5</v>
      </c>
      <c r="C20" s="3" t="s">
        <v>51</v>
      </c>
      <c r="D20" s="3">
        <v>1</v>
      </c>
      <c r="E20" s="4">
        <f>35*5*D20</f>
        <v>175</v>
      </c>
      <c r="F20" s="4">
        <f>35*10*D20</f>
        <v>350</v>
      </c>
      <c r="G20" s="4">
        <f>35*15*D20</f>
        <v>525</v>
      </c>
      <c r="H20" s="4">
        <f>35*20*D20</f>
        <v>700</v>
      </c>
      <c r="I20" s="4">
        <f>35*25*D20</f>
        <v>875</v>
      </c>
      <c r="J20" s="4">
        <f>35*30*D20</f>
        <v>1050</v>
      </c>
      <c r="K20" s="3" t="s">
        <v>7</v>
      </c>
      <c r="L20" s="3" t="s">
        <v>32</v>
      </c>
    </row>
    <row r="21" spans="1:12" ht="38.25" x14ac:dyDescent="0.2">
      <c r="A21" s="3" t="s">
        <v>40</v>
      </c>
      <c r="B21" s="3" t="s">
        <v>5</v>
      </c>
      <c r="C21" s="3" t="s">
        <v>52</v>
      </c>
      <c r="D21" s="3">
        <v>1</v>
      </c>
      <c r="E21" s="4">
        <f>35*5*D21</f>
        <v>175</v>
      </c>
      <c r="F21" s="4">
        <f>35*10*D21</f>
        <v>350</v>
      </c>
      <c r="G21" s="4">
        <f>35*15*D21</f>
        <v>525</v>
      </c>
      <c r="H21" s="4">
        <f>35*20*D21</f>
        <v>700</v>
      </c>
      <c r="I21" s="4">
        <f>35*25*D21</f>
        <v>875</v>
      </c>
      <c r="J21" s="4">
        <f>35*30*D21</f>
        <v>1050</v>
      </c>
      <c r="K21" s="3" t="s">
        <v>7</v>
      </c>
      <c r="L21" s="3" t="s">
        <v>32</v>
      </c>
    </row>
    <row r="22" spans="1:12" ht="38.25" x14ac:dyDescent="0.2">
      <c r="A22" s="3" t="s">
        <v>40</v>
      </c>
      <c r="B22" s="3" t="s">
        <v>5</v>
      </c>
      <c r="C22" s="3" t="s">
        <v>53</v>
      </c>
      <c r="D22" s="3">
        <v>1</v>
      </c>
      <c r="E22" s="4">
        <f>35*5*D22</f>
        <v>175</v>
      </c>
      <c r="F22" s="4">
        <f>35*10*D22</f>
        <v>350</v>
      </c>
      <c r="G22" s="4">
        <f>35*15*D22</f>
        <v>525</v>
      </c>
      <c r="H22" s="4">
        <f>35*20*D22</f>
        <v>700</v>
      </c>
      <c r="I22" s="4">
        <f>35*25*D22</f>
        <v>875</v>
      </c>
      <c r="J22" s="4">
        <f>35*30*D22</f>
        <v>1050</v>
      </c>
      <c r="K22" s="3" t="s">
        <v>7</v>
      </c>
      <c r="L22" s="3" t="s">
        <v>32</v>
      </c>
    </row>
  </sheetData>
  <autoFilter ref="A1:L1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Радио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2015-06-05T18:19:34Z</dcterms:created>
  <dcterms:modified xsi:type="dcterms:W3CDTF">2026-04-24T21:43:57Z</dcterms:modified>
</cp:coreProperties>
</file>